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C15" i="1"/>
  <c r="D15" i="1"/>
  <c r="E15" i="1"/>
  <c r="F15" i="1"/>
  <c r="G15" i="1"/>
  <c r="C23" i="1"/>
  <c r="D13" i="1"/>
  <c r="E13" i="1"/>
  <c r="F13" i="1"/>
  <c r="G13" i="1"/>
  <c r="C13" i="1"/>
  <c r="D7" i="1"/>
  <c r="D22" i="1" s="1"/>
  <c r="D26" i="1" s="1"/>
  <c r="D27" i="1" s="1"/>
  <c r="E7" i="1"/>
  <c r="E22" i="1" s="1"/>
  <c r="E26" i="1" s="1"/>
  <c r="E27" i="1" s="1"/>
  <c r="F7" i="1"/>
  <c r="F22" i="1" s="1"/>
  <c r="F26" i="1" s="1"/>
  <c r="F27" i="1" s="1"/>
  <c r="G7" i="1"/>
  <c r="G22" i="1" s="1"/>
  <c r="G26" i="1" s="1"/>
  <c r="G27" i="1" s="1"/>
  <c r="C7" i="1"/>
  <c r="C22" i="1" s="1"/>
  <c r="G32" i="1" l="1"/>
  <c r="E32" i="1"/>
  <c r="F32" i="1"/>
  <c r="D32" i="1"/>
  <c r="C26" i="1"/>
  <c r="C27" i="1" s="1"/>
  <c r="C30" i="1" l="1"/>
  <c r="C32" i="1"/>
  <c r="C8" i="1" l="1"/>
  <c r="C21" i="1" l="1"/>
  <c r="C20" i="1"/>
  <c r="D23" i="1"/>
  <c r="E23" i="1"/>
  <c r="F23" i="1"/>
  <c r="G23" i="1"/>
  <c r="C34" i="1"/>
  <c r="D8" i="1"/>
  <c r="E8" i="1"/>
  <c r="F8" i="1"/>
  <c r="G8" i="1"/>
  <c r="C25" i="1" l="1"/>
  <c r="G34" i="1"/>
  <c r="G30" i="1"/>
  <c r="E34" i="1"/>
  <c r="E30" i="1"/>
  <c r="F34" i="1"/>
  <c r="F30" i="1"/>
  <c r="D34" i="1"/>
  <c r="D30" i="1"/>
  <c r="C29" i="1"/>
  <c r="C28" i="1"/>
  <c r="F21" i="1"/>
  <c r="F25" i="1" s="1"/>
  <c r="F20" i="1"/>
  <c r="D21" i="1"/>
  <c r="D25" i="1" s="1"/>
  <c r="D20" i="1"/>
  <c r="G20" i="1"/>
  <c r="G21" i="1"/>
  <c r="E20" i="1"/>
  <c r="E21" i="1"/>
  <c r="E25" i="1" l="1"/>
  <c r="G25" i="1"/>
  <c r="C31" i="1"/>
  <c r="C35" i="1" s="1"/>
  <c r="C33" i="1"/>
  <c r="G28" i="1"/>
  <c r="G29" i="1"/>
  <c r="G31" i="1" s="1"/>
  <c r="G35" i="1" s="1"/>
  <c r="D29" i="1"/>
  <c r="D31" i="1" s="1"/>
  <c r="D35" i="1" s="1"/>
  <c r="E28" i="1"/>
  <c r="E29" i="1"/>
  <c r="E31" i="1" s="1"/>
  <c r="E35" i="1" s="1"/>
  <c r="F28" i="1"/>
  <c r="F29" i="1"/>
  <c r="F31" i="1" s="1"/>
  <c r="F35" i="1" s="1"/>
  <c r="F33" i="1" l="1"/>
  <c r="E33" i="1"/>
  <c r="D33" i="1"/>
  <c r="G33" i="1"/>
</calcChain>
</file>

<file path=xl/comments1.xml><?xml version="1.0" encoding="utf-8"?>
<comments xmlns="http://schemas.openxmlformats.org/spreadsheetml/2006/main">
  <authors>
    <author>作者</author>
  </authors>
  <commentList>
    <comment ref="B20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平均值的和</t>
        </r>
      </text>
    </comment>
    <comment ref="B2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平均值的平方和</t>
        </r>
      </text>
    </comment>
    <comment ref="B2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标准方差的平方和</t>
        </r>
      </text>
    </comment>
  </commentList>
</comments>
</file>

<file path=xl/sharedStrings.xml><?xml version="1.0" encoding="utf-8"?>
<sst xmlns="http://schemas.openxmlformats.org/spreadsheetml/2006/main" count="65" uniqueCount="55">
  <si>
    <t>Lab 1</t>
    <phoneticPr fontId="1" type="noConversion"/>
  </si>
  <si>
    <t>Sample A</t>
    <phoneticPr fontId="1" type="noConversion"/>
  </si>
  <si>
    <t>Sample B</t>
    <phoneticPr fontId="1" type="noConversion"/>
  </si>
  <si>
    <t>Sample C</t>
    <phoneticPr fontId="1" type="noConversion"/>
  </si>
  <si>
    <t>Sample D</t>
    <phoneticPr fontId="1" type="noConversion"/>
  </si>
  <si>
    <t>Sample E</t>
    <phoneticPr fontId="1" type="noConversion"/>
  </si>
  <si>
    <t>Lab 2</t>
    <phoneticPr fontId="1" type="noConversion"/>
  </si>
  <si>
    <r>
      <rPr>
        <sz val="12"/>
        <rFont val="Times New Roman"/>
        <family val="1"/>
      </rPr>
      <t>s</t>
    </r>
    <r>
      <rPr>
        <sz val="8"/>
        <rFont val="Times New Roman"/>
        <family val="1"/>
      </rPr>
      <t>r</t>
    </r>
  </si>
  <si>
    <r>
      <rPr>
        <sz val="12"/>
        <rFont val="Times New Roman"/>
        <family val="1"/>
      </rPr>
      <t>s</t>
    </r>
    <r>
      <rPr>
        <sz val="8"/>
        <rFont val="Times New Roman"/>
        <family val="1"/>
      </rPr>
      <t>L</t>
    </r>
  </si>
  <si>
    <r>
      <rPr>
        <sz val="12"/>
        <rFont val="Times New Roman"/>
        <family val="1"/>
      </rPr>
      <t>s</t>
    </r>
    <r>
      <rPr>
        <sz val="8"/>
        <rFont val="Times New Roman"/>
        <family val="1"/>
      </rPr>
      <t>R</t>
    </r>
  </si>
  <si>
    <r>
      <rPr>
        <sz val="12"/>
        <rFont val="Times New Roman"/>
        <family val="1"/>
      </rPr>
      <t>RSD</t>
    </r>
    <r>
      <rPr>
        <sz val="8"/>
        <rFont val="Times New Roman"/>
        <family val="1"/>
      </rPr>
      <t>r</t>
    </r>
  </si>
  <si>
    <r>
      <rPr>
        <sz val="12"/>
        <rFont val="Times New Roman"/>
        <family val="1"/>
      </rPr>
      <t>RSD</t>
    </r>
    <r>
      <rPr>
        <sz val="8"/>
        <rFont val="Times New Roman"/>
        <family val="1"/>
      </rPr>
      <t>R</t>
    </r>
  </si>
  <si>
    <r>
      <rPr>
        <sz val="12"/>
        <rFont val="Times New Roman"/>
        <family val="1"/>
      </rPr>
      <t>RSD</t>
    </r>
    <r>
      <rPr>
        <sz val="8"/>
        <rFont val="Times New Roman"/>
        <family val="1"/>
      </rPr>
      <t>R</t>
    </r>
    <r>
      <rPr>
        <sz val="12"/>
        <rFont val="Times New Roman"/>
        <family val="1"/>
      </rPr>
      <t>(Hor)</t>
    </r>
  </si>
  <si>
    <t>sample A</t>
  </si>
  <si>
    <t>sample B</t>
  </si>
  <si>
    <t>sample C</t>
  </si>
  <si>
    <t>sample D</t>
  </si>
  <si>
    <t>x</t>
  </si>
  <si>
    <t>L</t>
  </si>
  <si>
    <t>r</t>
  </si>
  <si>
    <t>R</t>
  </si>
  <si>
    <t>Total Average</t>
    <phoneticPr fontId="1" type="noConversion"/>
  </si>
  <si>
    <t>Average</t>
    <phoneticPr fontId="1" type="noConversion"/>
  </si>
  <si>
    <t>Day 1</t>
    <phoneticPr fontId="1" type="noConversion"/>
  </si>
  <si>
    <t>Day 2</t>
    <phoneticPr fontId="1" type="noConversion"/>
  </si>
  <si>
    <t>Where:</t>
  </si>
  <si>
    <t>= "pure" between laboratory standard variation</t>
  </si>
  <si>
    <t>X</t>
    <phoneticPr fontId="1" type="noConversion"/>
  </si>
  <si>
    <t>=average</t>
    <phoneticPr fontId="1" type="noConversion"/>
  </si>
  <si>
    <t>L</t>
    <phoneticPr fontId="1" type="noConversion"/>
  </si>
  <si>
    <r>
      <t>s</t>
    </r>
    <r>
      <rPr>
        <vertAlign val="subscript"/>
        <sz val="11"/>
        <color theme="1"/>
        <rFont val="Times New Roman"/>
        <family val="1"/>
      </rPr>
      <t>r</t>
    </r>
    <phoneticPr fontId="1" type="noConversion"/>
  </si>
  <si>
    <r>
      <t>s</t>
    </r>
    <r>
      <rPr>
        <vertAlign val="subscript"/>
        <sz val="11"/>
        <color theme="1"/>
        <rFont val="Times New Roman"/>
        <family val="1"/>
      </rPr>
      <t>L</t>
    </r>
    <phoneticPr fontId="1" type="noConversion"/>
  </si>
  <si>
    <r>
      <t>s</t>
    </r>
    <r>
      <rPr>
        <vertAlign val="subscript"/>
        <sz val="11"/>
        <color theme="1"/>
        <rFont val="Times New Roman"/>
        <family val="1"/>
      </rPr>
      <t>R</t>
    </r>
    <phoneticPr fontId="1" type="noConversion"/>
  </si>
  <si>
    <r>
      <t xml:space="preserve">= reproducibility standard deviation= </t>
    </r>
    <r>
      <rPr>
        <sz val="11"/>
        <color theme="1"/>
        <rFont val="宋体"/>
        <family val="3"/>
        <charset val="134"/>
      </rPr>
      <t>√</t>
    </r>
    <r>
      <rPr>
        <sz val="11"/>
        <color theme="1"/>
        <rFont val="Times New Roman"/>
        <family val="1"/>
      </rPr>
      <t>(sr2 +sL2)</t>
    </r>
    <phoneticPr fontId="1" type="noConversion"/>
  </si>
  <si>
    <r>
      <t>RSD</t>
    </r>
    <r>
      <rPr>
        <vertAlign val="subscript"/>
        <sz val="11"/>
        <color theme="1"/>
        <rFont val="Times New Roman"/>
        <family val="1"/>
      </rPr>
      <t>r</t>
    </r>
    <phoneticPr fontId="1" type="noConversion"/>
  </si>
  <si>
    <t>r</t>
    <phoneticPr fontId="1" type="noConversion"/>
  </si>
  <si>
    <r>
      <t>RSD</t>
    </r>
    <r>
      <rPr>
        <vertAlign val="subscript"/>
        <sz val="11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>(Hor)</t>
    </r>
    <phoneticPr fontId="1" type="noConversion"/>
  </si>
  <si>
    <r>
      <t>= Horwitz value calculated from: 2</t>
    </r>
    <r>
      <rPr>
        <vertAlign val="superscript"/>
        <sz val="11"/>
        <color theme="1"/>
        <rFont val="Times New Roman"/>
        <family val="1"/>
      </rPr>
      <t>(1-0.5logc)</t>
    </r>
    <phoneticPr fontId="1" type="noConversion"/>
  </si>
  <si>
    <r>
      <t>= repeatability relative standard deviation (s</t>
    </r>
    <r>
      <rPr>
        <vertAlign val="subscript"/>
        <sz val="11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>/x*100)</t>
    </r>
    <phoneticPr fontId="1" type="noConversion"/>
  </si>
  <si>
    <r>
      <t>= reproducibility relative standard deviation (s</t>
    </r>
    <r>
      <rPr>
        <vertAlign val="subscript"/>
        <sz val="11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>/x*100)</t>
    </r>
    <phoneticPr fontId="1" type="noConversion"/>
  </si>
  <si>
    <r>
      <t>= repeatability (s</t>
    </r>
    <r>
      <rPr>
        <vertAlign val="subscript"/>
        <sz val="11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>*2.8)</t>
    </r>
    <phoneticPr fontId="1" type="noConversion"/>
  </si>
  <si>
    <r>
      <t>= reproducibility (s</t>
    </r>
    <r>
      <rPr>
        <vertAlign val="subscript"/>
        <sz val="11"/>
        <color theme="1"/>
        <rFont val="Times New Roman"/>
        <family val="1"/>
      </rPr>
      <t>R</t>
    </r>
    <r>
      <rPr>
        <sz val="11"/>
        <color theme="1"/>
        <rFont val="Times New Roman"/>
        <family val="1"/>
      </rPr>
      <t>*2.8)</t>
    </r>
    <phoneticPr fontId="1" type="noConversion"/>
  </si>
  <si>
    <t>= number of laboratories</t>
    <phoneticPr fontId="1" type="noConversion"/>
  </si>
  <si>
    <t>= repeatability standard deviation</t>
    <phoneticPr fontId="1" type="noConversion"/>
  </si>
  <si>
    <t xml:space="preserve">             where c = the concentration of the analyte as a decimal fraction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</si>
  <si>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</si>
  <si>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</si>
  <si>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</si>
  <si>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STD</t>
    <phoneticPr fontId="1" type="noConversion"/>
  </si>
  <si>
    <r>
      <t>s</t>
    </r>
    <r>
      <rPr>
        <vertAlign val="subscript"/>
        <sz val="12"/>
        <rFont val="Times New Roman"/>
        <family val="1"/>
      </rPr>
      <t>L</t>
    </r>
    <r>
      <rPr>
        <vertAlign val="superscript"/>
        <sz val="12"/>
        <rFont val="Times New Roman"/>
        <family val="1"/>
      </rPr>
      <t>2</t>
    </r>
    <phoneticPr fontId="1" type="noConversion"/>
  </si>
  <si>
    <r>
      <t>s</t>
    </r>
    <r>
      <rPr>
        <vertAlign val="subscript"/>
        <sz val="12"/>
        <rFont val="Times New Roman"/>
        <family val="1"/>
      </rPr>
      <t>r</t>
    </r>
    <r>
      <rPr>
        <vertAlign val="superscript"/>
        <sz val="12"/>
        <rFont val="Times New Roman"/>
        <family val="1"/>
      </rPr>
      <t>2</t>
    </r>
    <phoneticPr fontId="1" type="noConversion"/>
  </si>
  <si>
    <t>HorRat</t>
    <phoneticPr fontId="1" type="noConversion"/>
  </si>
  <si>
    <t>HorRat</t>
    <phoneticPr fontId="1" type="noConversion"/>
  </si>
  <si>
    <r>
      <t>RSD</t>
    </r>
    <r>
      <rPr>
        <vertAlign val="subscript"/>
        <sz val="11"/>
        <color theme="1"/>
        <rFont val="Times New Roman"/>
        <family val="1"/>
      </rPr>
      <t xml:space="preserve">R </t>
    </r>
    <phoneticPr fontId="1" type="noConversion"/>
  </si>
  <si>
    <t>=RSDR(Hor) /RSDR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</si>
</sst>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1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宋体"/>
      <family val="2"/>
    </font>
    <font>
      <vertAlign val="subscript"/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vertAlign val="superscript"/>
      <sz val="11"/>
      <color theme="1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/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176" fontId="2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3"/>
  <sheetViews>
    <sheetView tabSelected="1" topLeftCell="A32" workbookViewId="0">
      <selection activeCell="I48" sqref="I48"/>
    </sheetView>
  </sheetViews>
  <sheetFormatPr defaultRowHeight="13.5" x14ac:dyDescent="0.15"/>
  <cols>
    <col min="2" max="2" width="12.75" customWidth="1"/>
    <col min="3" max="3" width="11" customWidth="1"/>
    <col min="4" max="7" width="11.625" bestFit="1" customWidth="1"/>
    <col min="10" max="10" width="9.375" customWidth="1"/>
  </cols>
  <sheetData>
    <row r="2" spans="1:9" ht="15" x14ac:dyDescent="0.25"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13.5" customHeight="1" x14ac:dyDescent="0.25">
      <c r="A3" s="28" t="s">
        <v>0</v>
      </c>
      <c r="B3" s="3" t="s">
        <v>23</v>
      </c>
      <c r="C3" s="13">
        <v>10.295072760155879</v>
      </c>
      <c r="D3" s="13">
        <v>10.588969857605395</v>
      </c>
      <c r="E3" s="13">
        <v>10.20726748428733</v>
      </c>
      <c r="F3" s="13">
        <v>11.162021442870296</v>
      </c>
      <c r="G3" s="13">
        <v>11.179014949419487</v>
      </c>
    </row>
    <row r="4" spans="1:9" ht="15" x14ac:dyDescent="0.25">
      <c r="A4" s="28"/>
      <c r="B4" s="3" t="s">
        <v>23</v>
      </c>
      <c r="C4" s="13">
        <v>10.039455337633042</v>
      </c>
      <c r="D4" s="13">
        <v>10.551088904251735</v>
      </c>
      <c r="E4" s="13">
        <v>10.264981960971703</v>
      </c>
      <c r="F4" s="13">
        <v>11.136444420310713</v>
      </c>
      <c r="G4" s="13">
        <v>10.758571527732567</v>
      </c>
    </row>
    <row r="5" spans="1:9" ht="15" x14ac:dyDescent="0.25">
      <c r="A5" s="28"/>
      <c r="B5" s="3" t="s">
        <v>24</v>
      </c>
      <c r="C5" s="13">
        <v>9.8423436480516493</v>
      </c>
      <c r="D5" s="13">
        <v>10.3925704564122</v>
      </c>
      <c r="E5" s="13">
        <v>10.183702663199968</v>
      </c>
      <c r="F5" s="13">
        <v>11.463049908779862</v>
      </c>
      <c r="G5" s="13">
        <v>10.771216135166068</v>
      </c>
    </row>
    <row r="6" spans="1:9" ht="15" x14ac:dyDescent="0.25">
      <c r="A6" s="28"/>
      <c r="B6" s="3" t="s">
        <v>24</v>
      </c>
      <c r="C6" s="13">
        <v>9.8404630773680619</v>
      </c>
      <c r="D6" s="13">
        <v>10.255304359040371</v>
      </c>
      <c r="E6" s="13">
        <v>10.134119405111925</v>
      </c>
      <c r="F6" s="13">
        <v>11.392099466168535</v>
      </c>
      <c r="G6" s="13">
        <v>10.883469415568898</v>
      </c>
    </row>
    <row r="7" spans="1:9" ht="15" x14ac:dyDescent="0.25">
      <c r="A7" s="28"/>
      <c r="B7" s="3" t="s">
        <v>48</v>
      </c>
      <c r="C7" s="23">
        <f>STDEV(C3:C6)</f>
        <v>0.21514110751036461</v>
      </c>
      <c r="D7" s="23">
        <f t="shared" ref="D7:G7" si="0">STDEV(D3:D6)</f>
        <v>0.15351409634723959</v>
      </c>
      <c r="E7" s="23">
        <f t="shared" si="0"/>
        <v>5.4334408491862697E-2</v>
      </c>
      <c r="F7" s="23">
        <f t="shared" si="0"/>
        <v>0.16362376331419182</v>
      </c>
      <c r="G7" s="23">
        <f t="shared" si="0"/>
        <v>0.19552916955654201</v>
      </c>
    </row>
    <row r="8" spans="1:9" ht="15" x14ac:dyDescent="0.25">
      <c r="A8" s="28"/>
      <c r="B8" s="4" t="s">
        <v>22</v>
      </c>
      <c r="C8" s="13">
        <f>AVERAGE(C3:C6)</f>
        <v>10.004333705802157</v>
      </c>
      <c r="D8" s="13">
        <f t="shared" ref="D8:G8" si="1">AVERAGE(D3:D6)</f>
        <v>10.446983394327425</v>
      </c>
      <c r="E8" s="13">
        <f t="shared" si="1"/>
        <v>10.19751787839273</v>
      </c>
      <c r="F8" s="13">
        <f t="shared" si="1"/>
        <v>11.288403809532351</v>
      </c>
      <c r="G8" s="13">
        <f t="shared" si="1"/>
        <v>10.898068006971755</v>
      </c>
      <c r="I8" s="22"/>
    </row>
    <row r="9" spans="1:9" ht="15" x14ac:dyDescent="0.25">
      <c r="A9" s="28" t="s">
        <v>6</v>
      </c>
      <c r="B9" s="3" t="s">
        <v>23</v>
      </c>
      <c r="C9" s="14">
        <v>10.022874686957906</v>
      </c>
      <c r="D9" s="14">
        <v>10.612805768223129</v>
      </c>
      <c r="E9" s="14">
        <v>10.042526746432399</v>
      </c>
      <c r="F9" s="14">
        <v>11.003613588444034</v>
      </c>
      <c r="G9" s="14">
        <v>10.612010919456495</v>
      </c>
      <c r="I9" s="21"/>
    </row>
    <row r="10" spans="1:9" ht="15" x14ac:dyDescent="0.25">
      <c r="A10" s="28"/>
      <c r="B10" s="3" t="s">
        <v>23</v>
      </c>
      <c r="C10" s="14">
        <v>9.4905082220055608</v>
      </c>
      <c r="D10" s="14">
        <v>10.467622093759475</v>
      </c>
      <c r="E10" s="14">
        <v>10.26531638650158</v>
      </c>
      <c r="F10" s="14">
        <v>11.204807238601724</v>
      </c>
      <c r="G10" s="14">
        <v>10.647207168156999</v>
      </c>
      <c r="I10" s="21"/>
    </row>
    <row r="11" spans="1:9" ht="15" x14ac:dyDescent="0.25">
      <c r="A11" s="28"/>
      <c r="B11" s="3" t="s">
        <v>24</v>
      </c>
      <c r="C11" s="14">
        <v>9.7661645508682113</v>
      </c>
      <c r="D11" s="14">
        <v>10.561537548392316</v>
      </c>
      <c r="E11" s="14">
        <v>9.9151848555640818</v>
      </c>
      <c r="F11" s="14">
        <v>10.808294523735007</v>
      </c>
      <c r="G11" s="14">
        <v>10.797337949561214</v>
      </c>
      <c r="I11" s="21"/>
    </row>
    <row r="12" spans="1:9" ht="15" x14ac:dyDescent="0.25">
      <c r="A12" s="28"/>
      <c r="B12" s="3" t="s">
        <v>24</v>
      </c>
      <c r="C12" s="14">
        <v>9.781322292821093</v>
      </c>
      <c r="D12" s="14">
        <v>10.183831475655202</v>
      </c>
      <c r="E12" s="14">
        <v>10.188822185360007</v>
      </c>
      <c r="F12" s="14">
        <v>10.804203510055974</v>
      </c>
      <c r="G12" s="14">
        <v>10.856906786386691</v>
      </c>
    </row>
    <row r="13" spans="1:9" ht="15" x14ac:dyDescent="0.25">
      <c r="A13" s="28"/>
      <c r="B13" s="3" t="s">
        <v>48</v>
      </c>
      <c r="C13" s="24">
        <f>STDEV(C9:C12)</f>
        <v>0.21764855054608043</v>
      </c>
      <c r="D13" s="24">
        <f t="shared" ref="D13:G13" si="2">STDEV(D9:D12)</f>
        <v>0.19142987800256769</v>
      </c>
      <c r="E13" s="24">
        <f t="shared" si="2"/>
        <v>0.15561019042409083</v>
      </c>
      <c r="F13" s="24">
        <f t="shared" si="2"/>
        <v>0.19063823025868692</v>
      </c>
      <c r="G13" s="24">
        <f t="shared" si="2"/>
        <v>0.11748067124034171</v>
      </c>
    </row>
    <row r="14" spans="1:9" ht="15" x14ac:dyDescent="0.25">
      <c r="A14" s="28"/>
      <c r="B14" s="4" t="s">
        <v>22</v>
      </c>
      <c r="C14" s="14">
        <f>AVERAGE(C9:C12)</f>
        <v>9.7652174381631927</v>
      </c>
      <c r="D14" s="14">
        <f t="shared" ref="D14" si="3">AVERAGE(D9:D12)</f>
        <v>10.456449221507532</v>
      </c>
      <c r="E14" s="14">
        <f t="shared" ref="E14" si="4">AVERAGE(E9:E12)</f>
        <v>10.102962543464518</v>
      </c>
      <c r="F14" s="14">
        <f t="shared" ref="F14" si="5">AVERAGE(F9:F12)</f>
        <v>10.955229715209185</v>
      </c>
      <c r="G14" s="14">
        <f t="shared" ref="G14" si="6">AVERAGE(G9:G12)</f>
        <v>10.728365705890351</v>
      </c>
    </row>
    <row r="15" spans="1:9" ht="15" x14ac:dyDescent="0.25">
      <c r="B15" s="3" t="s">
        <v>21</v>
      </c>
      <c r="C15" s="2">
        <f>AVERAGE(C3:C6,C9:C12)</f>
        <v>9.884775571982674</v>
      </c>
      <c r="D15" s="2">
        <f t="shared" ref="D15:G15" si="7">AVERAGE(D3:D6,D9:D12)</f>
        <v>10.451716307917478</v>
      </c>
      <c r="E15" s="2">
        <f t="shared" si="7"/>
        <v>10.150240210928624</v>
      </c>
      <c r="F15" s="2">
        <f t="shared" si="7"/>
        <v>11.121816762370766</v>
      </c>
      <c r="G15" s="2">
        <f t="shared" si="7"/>
        <v>10.813216856431051</v>
      </c>
    </row>
    <row r="19" spans="2:7" ht="15.75" x14ac:dyDescent="0.25">
      <c r="B19" s="11"/>
      <c r="C19" s="12" t="s">
        <v>13</v>
      </c>
      <c r="D19" s="12" t="s">
        <v>14</v>
      </c>
      <c r="E19" s="12" t="s">
        <v>15</v>
      </c>
      <c r="F19" s="12" t="s">
        <v>16</v>
      </c>
      <c r="G19" s="3" t="s">
        <v>5</v>
      </c>
    </row>
    <row r="20" spans="2:7" ht="15" hidden="1" x14ac:dyDescent="0.15">
      <c r="B20" s="11" t="s">
        <v>45</v>
      </c>
      <c r="C20" s="10">
        <f>C8+C14</f>
        <v>19.769551143965352</v>
      </c>
      <c r="D20" s="10">
        <f>D8+D14</f>
        <v>20.903432615834959</v>
      </c>
      <c r="E20" s="10">
        <f>E8+E14</f>
        <v>20.300480421857248</v>
      </c>
      <c r="F20" s="10">
        <f>F8+F14</f>
        <v>22.243633524741536</v>
      </c>
      <c r="G20" s="10">
        <f>G8+G14</f>
        <v>21.626433712862106</v>
      </c>
    </row>
    <row r="21" spans="2:7" ht="15" hidden="1" x14ac:dyDescent="0.15">
      <c r="B21" s="11" t="s">
        <v>46</v>
      </c>
      <c r="C21" s="10">
        <f>C8^2+C14^2</f>
        <v>195.44616451165564</v>
      </c>
      <c r="D21" s="10">
        <f>D8^2+D14^2</f>
        <v>218.47679236331845</v>
      </c>
      <c r="E21" s="10">
        <f>E8^2+E14^2</f>
        <v>206.05922303478641</v>
      </c>
      <c r="F21" s="10">
        <f>F8^2+F14^2</f>
        <v>247.4451186800668</v>
      </c>
      <c r="G21" s="10">
        <f>G8^2+G14^2</f>
        <v>233.8657170039055</v>
      </c>
    </row>
    <row r="22" spans="2:7" ht="15" hidden="1" x14ac:dyDescent="0.15">
      <c r="B22" s="11" t="s">
        <v>47</v>
      </c>
      <c r="C22" s="10">
        <f>C7^2+C13^2</f>
        <v>9.3656587695595983E-2</v>
      </c>
      <c r="D22" s="10">
        <f>D7^2+D13^2</f>
        <v>6.0211975969387516E-2</v>
      </c>
      <c r="E22" s="10">
        <f>E7^2+E13^2</f>
        <v>2.7166759309982406E-2</v>
      </c>
      <c r="F22" s="10">
        <f>F7^2+F13^2</f>
        <v>6.3115670757262807E-2</v>
      </c>
      <c r="G22" s="10">
        <f>G7^2+G13^2</f>
        <v>5.2033364262552208E-2</v>
      </c>
    </row>
    <row r="23" spans="2:7" ht="15.75" x14ac:dyDescent="0.15">
      <c r="B23" s="12" t="s">
        <v>17</v>
      </c>
      <c r="C23" s="10">
        <f>AVERAGE(C3:C6,C9:C12)</f>
        <v>9.884775571982674</v>
      </c>
      <c r="D23" s="10">
        <f>AVERAGE(D3:D6,D9:D12)</f>
        <v>10.451716307917478</v>
      </c>
      <c r="E23" s="10">
        <f>AVERAGE(E3:E6,E9:E12)</f>
        <v>10.150240210928624</v>
      </c>
      <c r="F23" s="10">
        <f>AVERAGE(F3:F6,F9:F12)</f>
        <v>11.121816762370766</v>
      </c>
      <c r="G23" s="10">
        <f>AVERAGE(G3:G6,G9:G12)</f>
        <v>10.813216856431051</v>
      </c>
    </row>
    <row r="24" spans="2:7" ht="15.75" x14ac:dyDescent="0.15">
      <c r="B24" s="12" t="s">
        <v>18</v>
      </c>
      <c r="C24" s="16">
        <v>2</v>
      </c>
      <c r="D24" s="16">
        <v>2</v>
      </c>
      <c r="E24" s="16">
        <v>2</v>
      </c>
      <c r="F24" s="16">
        <v>2</v>
      </c>
      <c r="G24" s="16">
        <v>2</v>
      </c>
    </row>
    <row r="25" spans="2:7" ht="20.25" hidden="1" x14ac:dyDescent="0.15">
      <c r="B25" s="25" t="s">
        <v>49</v>
      </c>
      <c r="C25" s="26">
        <f>(2*C21-C20^2)/2*1-C26/4</f>
        <v>1.6881221262806272E-2</v>
      </c>
      <c r="D25" s="26">
        <f>(2*D21-D20^2)/2*1-D26/4</f>
        <v>-7.4816960540955123E-3</v>
      </c>
      <c r="E25" s="26">
        <f t="shared" ref="E25:G25" si="8">(2*E21-E20^2)/2*1-E26/4</f>
        <v>1.0745107679420518E-3</v>
      </c>
      <c r="F25" s="26">
        <f t="shared" si="8"/>
        <v>4.7613029719344453E-2</v>
      </c>
      <c r="G25" s="26">
        <f t="shared" si="8"/>
        <v>7.8952649633685819E-3</v>
      </c>
    </row>
    <row r="26" spans="2:7" ht="20.25" hidden="1" x14ac:dyDescent="0.15">
      <c r="B26" s="25" t="s">
        <v>50</v>
      </c>
      <c r="C26" s="26">
        <f>C22/2</f>
        <v>4.6828293847797992E-2</v>
      </c>
      <c r="D26" s="26">
        <f t="shared" ref="D26:G26" si="9">D22/2</f>
        <v>3.0105987984693758E-2</v>
      </c>
      <c r="E26" s="26">
        <f t="shared" si="9"/>
        <v>1.3583379654991203E-2</v>
      </c>
      <c r="F26" s="26">
        <f t="shared" si="9"/>
        <v>3.1557835378631403E-2</v>
      </c>
      <c r="G26" s="26">
        <f t="shared" si="9"/>
        <v>2.6016682131276104E-2</v>
      </c>
    </row>
    <row r="27" spans="2:7" ht="15.75" x14ac:dyDescent="0.15">
      <c r="B27" s="11" t="s">
        <v>7</v>
      </c>
      <c r="C27" s="10">
        <f>C26^0.5</f>
        <v>0.21639846082585243</v>
      </c>
      <c r="D27" s="10">
        <f t="shared" ref="D27:G27" si="10">D26^0.5</f>
        <v>0.17351077195578885</v>
      </c>
      <c r="E27" s="10">
        <f t="shared" si="10"/>
        <v>0.11654775697108548</v>
      </c>
      <c r="F27" s="10">
        <f t="shared" si="10"/>
        <v>0.17764525149474558</v>
      </c>
      <c r="G27" s="10">
        <f t="shared" si="10"/>
        <v>0.16129687576415144</v>
      </c>
    </row>
    <row r="28" spans="2:7" ht="15.75" x14ac:dyDescent="0.15">
      <c r="B28" s="11" t="s">
        <v>8</v>
      </c>
      <c r="C28" s="10">
        <f>C25^0.5</f>
        <v>0.12992775401278309</v>
      </c>
      <c r="D28" s="10">
        <v>0</v>
      </c>
      <c r="E28" s="10">
        <f t="shared" ref="E28:G28" si="11">E25^0.5</f>
        <v>3.2779731053534468E-2</v>
      </c>
      <c r="F28" s="10">
        <f t="shared" si="11"/>
        <v>0.21820410105986654</v>
      </c>
      <c r="G28" s="10">
        <f t="shared" si="11"/>
        <v>8.8855303518521514E-2</v>
      </c>
    </row>
    <row r="29" spans="2:7" ht="15.75" x14ac:dyDescent="0.15">
      <c r="B29" s="11" t="s">
        <v>9</v>
      </c>
      <c r="C29" s="10">
        <f>(C25+C26)^0.5</f>
        <v>0.25240743869902937</v>
      </c>
      <c r="D29" s="10">
        <f t="shared" ref="D29:G29" si="12">(D25+D26)^0.5</f>
        <v>0.15041373584416501</v>
      </c>
      <c r="E29" s="10">
        <f t="shared" si="12"/>
        <v>0.1210697750180996</v>
      </c>
      <c r="F29" s="10">
        <f t="shared" si="12"/>
        <v>0.28137317764487763</v>
      </c>
      <c r="G29" s="10">
        <f t="shared" si="12"/>
        <v>0.18415196739281578</v>
      </c>
    </row>
    <row r="30" spans="2:7" ht="15.75" x14ac:dyDescent="0.15">
      <c r="B30" s="11" t="s">
        <v>10</v>
      </c>
      <c r="C30" s="10">
        <f>C27/C23*100</f>
        <v>2.1892096512460073</v>
      </c>
      <c r="D30" s="10">
        <f t="shared" ref="D30:G30" si="13">D27/D23*100</f>
        <v>1.6601175045705117</v>
      </c>
      <c r="E30" s="10">
        <f t="shared" si="13"/>
        <v>1.1482265892151016</v>
      </c>
      <c r="F30" s="10">
        <f t="shared" si="13"/>
        <v>1.597268281705426</v>
      </c>
      <c r="G30" s="10">
        <f t="shared" si="13"/>
        <v>1.4916641172161618</v>
      </c>
    </row>
    <row r="31" spans="2:7" ht="15.75" x14ac:dyDescent="0.15">
      <c r="B31" s="11" t="s">
        <v>11</v>
      </c>
      <c r="C31" s="10">
        <f>C29/C23*100</f>
        <v>2.5534969090694473</v>
      </c>
      <c r="D31" s="10">
        <f t="shared" ref="D31:G31" si="14">D29/D23*100</f>
        <v>1.4391295306228533</v>
      </c>
      <c r="E31" s="10">
        <f t="shared" si="14"/>
        <v>1.1927774368112534</v>
      </c>
      <c r="F31" s="10">
        <f t="shared" si="14"/>
        <v>2.5299209981310562</v>
      </c>
      <c r="G31" s="10">
        <f t="shared" si="14"/>
        <v>1.7030266740955375</v>
      </c>
    </row>
    <row r="32" spans="2:7" ht="15.75" x14ac:dyDescent="0.15">
      <c r="B32" s="12" t="s">
        <v>19</v>
      </c>
      <c r="C32" s="10">
        <f>C27*2.8</f>
        <v>0.60591569031238679</v>
      </c>
      <c r="D32" s="10">
        <f t="shared" ref="D32:G32" si="15">D27*2.8</f>
        <v>0.48583016147620872</v>
      </c>
      <c r="E32" s="10">
        <f t="shared" si="15"/>
        <v>0.32633371951903933</v>
      </c>
      <c r="F32" s="10">
        <f t="shared" si="15"/>
        <v>0.4974067041852876</v>
      </c>
      <c r="G32" s="10">
        <f t="shared" si="15"/>
        <v>0.45163125213962402</v>
      </c>
    </row>
    <row r="33" spans="1:7" ht="15.75" x14ac:dyDescent="0.15">
      <c r="B33" s="12" t="s">
        <v>20</v>
      </c>
      <c r="C33" s="10">
        <f>C29*2.8</f>
        <v>0.70674082835728225</v>
      </c>
      <c r="D33" s="10">
        <f t="shared" ref="D33:G33" si="16">D29*2.8</f>
        <v>0.421158460363662</v>
      </c>
      <c r="E33" s="10">
        <f t="shared" si="16"/>
        <v>0.33899537005067887</v>
      </c>
      <c r="F33" s="10">
        <f t="shared" si="16"/>
        <v>0.78784489740565733</v>
      </c>
      <c r="G33" s="10">
        <f t="shared" si="16"/>
        <v>0.51562550869988411</v>
      </c>
    </row>
    <row r="34" spans="1:7" ht="15.75" x14ac:dyDescent="0.15">
      <c r="B34" s="11" t="s">
        <v>12</v>
      </c>
      <c r="C34" s="15">
        <f>POWER(2,1-0.5*LOG(C23/1000))</f>
        <v>4.0069835674468646</v>
      </c>
      <c r="D34" s="15">
        <f t="shared" ref="D34:G34" si="17">POWER(2,1-0.5*LOG(D23/1000))</f>
        <v>3.9734885672893734</v>
      </c>
      <c r="E34" s="15">
        <f t="shared" si="17"/>
        <v>3.9910319820666418</v>
      </c>
      <c r="F34" s="15">
        <f t="shared" si="17"/>
        <v>3.9364963273070717</v>
      </c>
      <c r="G34" s="15">
        <f t="shared" si="17"/>
        <v>3.9532043784930457</v>
      </c>
    </row>
    <row r="35" spans="1:7" ht="15" x14ac:dyDescent="0.15">
      <c r="B35" s="11" t="s">
        <v>51</v>
      </c>
      <c r="C35" s="15">
        <f>C31/C34</f>
        <v>0.63726163736090946</v>
      </c>
      <c r="D35" s="15">
        <f t="shared" ref="D35:G35" si="18">D31/D34</f>
        <v>0.36218287941485028</v>
      </c>
      <c r="E35" s="15">
        <f t="shared" si="18"/>
        <v>0.29886441456016788</v>
      </c>
      <c r="F35" s="15">
        <f t="shared" si="18"/>
        <v>0.64268343922519466</v>
      </c>
      <c r="G35" s="15">
        <f t="shared" si="18"/>
        <v>0.43079651620357867</v>
      </c>
    </row>
    <row r="36" spans="1:7" ht="15" x14ac:dyDescent="0.15">
      <c r="B36" s="27"/>
    </row>
    <row r="37" spans="1:7" ht="15.75" x14ac:dyDescent="0.15">
      <c r="A37" s="5"/>
      <c r="B37" s="6"/>
      <c r="C37" s="6"/>
      <c r="D37" s="6"/>
    </row>
    <row r="38" spans="1:7" ht="15.75" x14ac:dyDescent="0.25">
      <c r="A38" s="5"/>
      <c r="B38" s="19" t="s">
        <v>25</v>
      </c>
      <c r="C38" s="19"/>
      <c r="D38" s="19"/>
      <c r="E38" s="1"/>
      <c r="F38" s="1"/>
      <c r="G38" s="1"/>
    </row>
    <row r="39" spans="1:7" ht="15.75" x14ac:dyDescent="0.25">
      <c r="A39" s="5"/>
      <c r="B39" s="19" t="s">
        <v>27</v>
      </c>
      <c r="C39" s="20" t="s">
        <v>28</v>
      </c>
      <c r="D39" s="19"/>
      <c r="E39" s="1"/>
      <c r="F39" s="1"/>
      <c r="G39" s="1"/>
    </row>
    <row r="40" spans="1:7" ht="15" x14ac:dyDescent="0.25">
      <c r="A40" s="6"/>
      <c r="B40" s="19" t="s">
        <v>29</v>
      </c>
      <c r="C40" s="20" t="s">
        <v>42</v>
      </c>
      <c r="D40" s="19"/>
      <c r="E40" s="1"/>
      <c r="F40" s="1"/>
      <c r="G40" s="1"/>
    </row>
    <row r="41" spans="1:7" ht="16.5" x14ac:dyDescent="0.25">
      <c r="A41" s="6"/>
      <c r="B41" s="19" t="s">
        <v>30</v>
      </c>
      <c r="C41" s="20" t="s">
        <v>43</v>
      </c>
      <c r="D41" s="19"/>
      <c r="E41" s="1"/>
      <c r="F41" s="1"/>
      <c r="G41" s="1"/>
    </row>
    <row r="42" spans="1:7" ht="16.5" x14ac:dyDescent="0.25">
      <c r="A42" s="7"/>
      <c r="B42" s="19" t="s">
        <v>31</v>
      </c>
      <c r="C42" s="19" t="s">
        <v>26</v>
      </c>
      <c r="D42" s="19"/>
      <c r="E42" s="1"/>
      <c r="F42" s="1"/>
      <c r="G42" s="1"/>
    </row>
    <row r="43" spans="1:7" ht="16.5" x14ac:dyDescent="0.25">
      <c r="A43" s="9"/>
      <c r="B43" s="19" t="s">
        <v>32</v>
      </c>
      <c r="C43" s="20" t="s">
        <v>33</v>
      </c>
      <c r="D43" s="19"/>
      <c r="E43" s="1"/>
      <c r="F43" s="1"/>
      <c r="G43" s="1"/>
    </row>
    <row r="44" spans="1:7" ht="16.5" x14ac:dyDescent="0.25">
      <c r="A44" s="6"/>
      <c r="B44" s="19" t="s">
        <v>34</v>
      </c>
      <c r="C44" s="20" t="s">
        <v>38</v>
      </c>
      <c r="D44" s="19"/>
      <c r="E44" s="1"/>
      <c r="F44" s="1"/>
      <c r="G44" s="1"/>
    </row>
    <row r="45" spans="1:7" ht="16.5" x14ac:dyDescent="0.25">
      <c r="A45" s="8"/>
      <c r="B45" s="19" t="s">
        <v>53</v>
      </c>
      <c r="C45" s="20" t="s">
        <v>39</v>
      </c>
      <c r="D45" s="19"/>
      <c r="E45" s="1"/>
      <c r="F45" s="1"/>
      <c r="G45" s="1"/>
    </row>
    <row r="46" spans="1:7" ht="16.5" x14ac:dyDescent="0.25">
      <c r="A46" s="6"/>
      <c r="B46" s="19" t="s">
        <v>35</v>
      </c>
      <c r="C46" s="20" t="s">
        <v>40</v>
      </c>
      <c r="D46" s="19"/>
      <c r="E46" s="1"/>
      <c r="F46" s="1"/>
      <c r="G46" s="1"/>
    </row>
    <row r="47" spans="1:7" ht="16.5" x14ac:dyDescent="0.25">
      <c r="A47" s="8"/>
      <c r="B47" s="19" t="s">
        <v>20</v>
      </c>
      <c r="C47" s="20" t="s">
        <v>41</v>
      </c>
      <c r="D47" s="19"/>
      <c r="E47" s="1"/>
      <c r="F47" s="1"/>
      <c r="G47" s="1"/>
    </row>
    <row r="48" spans="1:7" ht="18" x14ac:dyDescent="0.25">
      <c r="A48" s="6"/>
      <c r="B48" s="19" t="s">
        <v>36</v>
      </c>
      <c r="C48" s="20" t="s">
        <v>37</v>
      </c>
      <c r="D48" s="19"/>
      <c r="E48" s="1"/>
      <c r="F48" s="1"/>
      <c r="G48" s="1"/>
    </row>
    <row r="49" spans="1:7" ht="15.75" x14ac:dyDescent="0.25">
      <c r="A49" s="5"/>
      <c r="B49" s="19" t="s">
        <v>44</v>
      </c>
      <c r="C49" s="20"/>
      <c r="D49" s="19"/>
      <c r="E49" s="1"/>
      <c r="F49" s="1"/>
      <c r="G49" s="1"/>
    </row>
    <row r="50" spans="1:7" ht="15.75" x14ac:dyDescent="0.25">
      <c r="A50" s="5"/>
      <c r="B50" s="19" t="s">
        <v>52</v>
      </c>
      <c r="C50" s="20" t="s">
        <v>54</v>
      </c>
      <c r="D50" s="19"/>
      <c r="E50" s="1"/>
      <c r="F50" s="1"/>
      <c r="G50" s="1"/>
    </row>
    <row r="51" spans="1:7" ht="15.75" x14ac:dyDescent="0.15">
      <c r="A51" s="5"/>
      <c r="B51" s="6"/>
      <c r="C51" s="17"/>
      <c r="D51" s="6"/>
    </row>
    <row r="52" spans="1:7" x14ac:dyDescent="0.15">
      <c r="C52" s="18"/>
    </row>
    <row r="53" spans="1:7" x14ac:dyDescent="0.15">
      <c r="C53" s="18"/>
    </row>
  </sheetData>
  <mergeCells count="2">
    <mergeCell ref="A3:A8"/>
    <mergeCell ref="A9:A14"/>
  </mergeCells>
  <phoneticPr fontId="1" type="noConversion"/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2022-05-17T05:28:26Z</dcterms:modified>
</cp:coreProperties>
</file>